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vmware-host\Shared Folders\Escritorio\"/>
    </mc:Choice>
  </mc:AlternateContent>
  <bookViews>
    <workbookView xWindow="1005" yWindow="75" windowWidth="23805" windowHeight="9720" firstSheet="1" activeTab="1"/>
  </bookViews>
  <sheets>
    <sheet name="Configuración" sheetId="3" state="hidden" r:id="rId1"/>
    <sheet name="Cálculo Mensual" sheetId="5" r:id="rId2"/>
    <sheet name="Hoja1" sheetId="6" state="hidden" r:id="rId3"/>
  </sheets>
  <definedNames>
    <definedName name="_xlnm._FilterDatabase" localSheetId="1" hidden="1">'Cálculo Mensual'!$C$9:$C$36</definedName>
    <definedName name="MESES">Hoja1!$B$3:$D$15</definedName>
  </definedNames>
  <calcPr calcId="152511" iterate="1" iterateCount="160" concurrentCalc="0"/>
</workbook>
</file>

<file path=xl/calcChain.xml><?xml version="1.0" encoding="utf-8"?>
<calcChain xmlns="http://schemas.openxmlformats.org/spreadsheetml/2006/main">
  <c r="F9" i="5" l="1"/>
  <c r="E13" i="5"/>
  <c r="F13" i="5"/>
  <c r="F34" i="5"/>
  <c r="F35" i="5"/>
  <c r="F36" i="5"/>
  <c r="E39" i="5"/>
  <c r="D39" i="5"/>
  <c r="F39" i="5"/>
  <c r="E40" i="5"/>
  <c r="D40" i="5"/>
  <c r="F40" i="5"/>
  <c r="E41" i="5"/>
  <c r="D41" i="5"/>
  <c r="F41" i="5"/>
  <c r="E42" i="5"/>
  <c r="D42" i="5"/>
  <c r="F42" i="5"/>
  <c r="E43" i="5"/>
  <c r="D43" i="5"/>
  <c r="F43" i="5"/>
  <c r="F45" i="5"/>
  <c r="F64" i="5"/>
  <c r="E66" i="5"/>
  <c r="G9" i="3"/>
  <c r="G10" i="3"/>
  <c r="G11" i="3"/>
  <c r="G12" i="3"/>
  <c r="G13" i="3"/>
  <c r="G14" i="3"/>
  <c r="G15" i="3"/>
  <c r="G16" i="3"/>
  <c r="F68" i="5"/>
  <c r="C43" i="5"/>
  <c r="C42" i="5"/>
  <c r="C41" i="5"/>
  <c r="C40" i="5"/>
  <c r="C39" i="5"/>
</calcChain>
</file>

<file path=xl/comments1.xml><?xml version="1.0" encoding="utf-8"?>
<comments xmlns="http://schemas.openxmlformats.org/spreadsheetml/2006/main">
  <authors>
    <author>Excel Negocios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No olvide ingresar el valor de la UIT.</t>
        </r>
        <r>
          <rPr>
            <sz val="9"/>
            <color indexed="81"/>
            <rFont val="Tahoma"/>
            <family val="2"/>
          </rPr>
          <t xml:space="preserve">
Año 2017: 4050 | Año 2016: 3950</t>
        </r>
      </text>
    </comment>
  </commentList>
</comments>
</file>

<file path=xl/sharedStrings.xml><?xml version="1.0" encoding="utf-8"?>
<sst xmlns="http://schemas.openxmlformats.org/spreadsheetml/2006/main" count="96" uniqueCount="50">
  <si>
    <t>Valor de la UIT</t>
  </si>
  <si>
    <t>Hasta</t>
  </si>
  <si>
    <t>UIT</t>
  </si>
  <si>
    <t>ó</t>
  </si>
  <si>
    <t>y hasta</t>
  </si>
  <si>
    <t>RENTA IMPONIBLE DE TRABAJO</t>
  </si>
  <si>
    <t>TASA</t>
  </si>
  <si>
    <t>Tramos</t>
  </si>
  <si>
    <t>Tasa</t>
  </si>
  <si>
    <t>S/.</t>
  </si>
  <si>
    <t>►</t>
  </si>
  <si>
    <t>Por el Exceso de</t>
  </si>
  <si>
    <t>Impuesto a la renta anual</t>
  </si>
  <si>
    <t>Gratificación Julio</t>
  </si>
  <si>
    <t>Gratificación 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</si>
  <si>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</si>
  <si>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</si>
  <si>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</si>
  <si>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</si>
  <si>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</si>
  <si>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</si>
  <si>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</si>
  <si>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</si>
  <si>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</si>
  <si>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</si>
  <si>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</si>
  <si>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Renta Bruta</t>
  </si>
  <si>
    <t>Septiembre</t>
  </si>
  <si>
    <t>Renta Imponible por Retener</t>
  </si>
  <si>
    <t>Meses Pendientes por Retener</t>
  </si>
  <si>
    <t>Retención Mensual</t>
  </si>
  <si>
    <t>Total Renta 5ta Categoría</t>
  </si>
  <si>
    <t>Retención 5ta Mensual</t>
  </si>
  <si>
    <t>Remueración Mensual (Actual)</t>
  </si>
  <si>
    <t>NUEVOS PARAMETROS - RENTA DE QUINTA CATEGORÍA 2017</t>
  </si>
  <si>
    <t>Remuneraciones Proyectadas</t>
  </si>
  <si>
    <t>Remuneraciones Percibidas</t>
  </si>
  <si>
    <t>Meses</t>
  </si>
  <si>
    <t>Diciembre</t>
  </si>
  <si>
    <t>Bonificación Extraordinaria</t>
  </si>
  <si>
    <t>Horas Extras</t>
  </si>
  <si>
    <t>Otros</t>
  </si>
  <si>
    <t>Remuneración Mes</t>
  </si>
  <si>
    <t>Deducción de 7 UIT  (UIT = S/. 4,050)</t>
  </si>
  <si>
    <t xml:space="preserve">CÁLCULO DEL IMPUESTO A LA RENTA DE QUINTA CATEGORIA 2017 - MENSUAL </t>
  </si>
  <si>
    <t>Rentenciones Anteriores</t>
  </si>
  <si>
    <t>Meses Proyectados</t>
  </si>
  <si>
    <t>Meses Retención</t>
  </si>
  <si>
    <t>Renta Imponible de Trabajo</t>
  </si>
  <si>
    <t>Asignación Familiar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</si>
</sst>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[$S/.-280A]\ * #,##0.00_ ;_ [$S/.-280A]\ * \-#,##0.00_ ;_ [$S/.-280A]\ * &quot;-&quot;??_ ;_ @_ "/>
    <numFmt numFmtId="165" formatCode="_ * #,##0_ ;_ * \-#,##0_ ;_ * &quot;-&quot;??_ ;_ @_ "/>
  </numFmts>
  <fonts count="24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0000CC"/>
      <name val="Inherit"/>
    </font>
    <font>
      <sz val="10"/>
      <color rgb="FF000000"/>
      <name val="Inherit"/>
    </font>
    <font>
      <sz val="11"/>
      <color rgb="FFFF0000"/>
      <name val="Calibri"/>
      <family val="2"/>
    </font>
    <font>
      <sz val="11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Inherit"/>
    </font>
    <font>
      <b/>
      <sz val="10"/>
      <color theme="0"/>
      <name val="Inherit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u/>
      <sz val="1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scheme val="minor"/>
    </font>
    <font>
      <b/>
      <u/>
      <sz val="8"/>
      <color rgb="FF0000CC"/>
      <name val="Inherit"/>
    </font>
    <font>
      <sz val="10"/>
      <color rgb="FFFF0000"/>
      <name val="Inherit"/>
    </font>
    <font>
      <b/>
      <sz val="10"/>
      <color rgb="FFFF0000"/>
      <name val="Inherit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rgb="FF0000CC"/>
      </top>
      <bottom style="thin">
        <color rgb="FF0000CC"/>
      </bottom>
      <diagonal/>
    </border>
    <border>
      <left style="thin">
        <color rgb="FF0000CC"/>
      </left>
      <right/>
      <top style="thin">
        <color rgb="FF0000CC"/>
      </top>
      <bottom/>
      <diagonal/>
    </border>
    <border>
      <left/>
      <right/>
      <top style="thin">
        <color rgb="FF0000CC"/>
      </top>
      <bottom/>
      <diagonal/>
    </border>
    <border>
      <left/>
      <right style="thin">
        <color rgb="FF0000CC"/>
      </right>
      <top style="thin">
        <color rgb="FF0000CC"/>
      </top>
      <bottom/>
      <diagonal/>
    </border>
    <border>
      <left style="thin">
        <color rgb="FF0000CC"/>
      </left>
      <right/>
      <top/>
      <bottom/>
      <diagonal/>
    </border>
    <border>
      <left style="thin">
        <color rgb="FF0000CC"/>
      </left>
      <right/>
      <top/>
      <bottom style="thin">
        <color rgb="FF0000CC"/>
      </bottom>
      <diagonal/>
    </border>
    <border>
      <left/>
      <right style="thin">
        <color rgb="FF0000CC"/>
      </right>
      <top/>
      <bottom/>
      <diagonal/>
    </border>
    <border>
      <left/>
      <right style="thin">
        <color rgb="FF0000CC"/>
      </right>
      <top/>
      <bottom style="thin">
        <color rgb="FF0000CC"/>
      </bottom>
      <diagonal/>
    </border>
    <border>
      <left/>
      <right/>
      <top/>
      <bottom style="thin">
        <color rgb="FF0000CC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rgb="FF0000CC"/>
      </bottom>
      <diagonal/>
    </border>
    <border>
      <left/>
      <right/>
      <top style="thin">
        <color rgb="FF0000CC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/>
    <xf numFmtId="0" fontId="0" fillId="0" borderId="0" xfId="0" applyFill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Fill="1" applyBorder="1"/>
    <xf numFmtId="164" fontId="7" fillId="0" borderId="0" xfId="0" applyNumberFormat="1" applyFont="1" applyBorder="1" applyAlignment="1">
      <alignment vertical="center"/>
    </xf>
    <xf numFmtId="43" fontId="0" fillId="0" borderId="0" xfId="0" applyNumberFormat="1"/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0" fillId="0" borderId="0" xfId="0" applyFont="1" applyBorder="1" applyAlignment="1">
      <alignment horizontal="right"/>
    </xf>
    <xf numFmtId="0" fontId="11" fillId="0" borderId="10" xfId="0" applyFont="1" applyFill="1" applyBorder="1"/>
    <xf numFmtId="0" fontId="12" fillId="0" borderId="11" xfId="0" applyFont="1" applyFill="1" applyBorder="1"/>
    <xf numFmtId="0" fontId="11" fillId="0" borderId="11" xfId="0" applyFont="1" applyFill="1" applyBorder="1"/>
    <xf numFmtId="0" fontId="11" fillId="0" borderId="12" xfId="0" applyFont="1" applyFill="1" applyBorder="1"/>
    <xf numFmtId="0" fontId="11" fillId="0" borderId="0" xfId="0" applyFont="1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43" fontId="3" fillId="0" borderId="0" xfId="1" applyFont="1" applyFill="1" applyBorder="1"/>
    <xf numFmtId="0" fontId="0" fillId="0" borderId="17" xfId="0" applyFill="1" applyBorder="1" applyAlignment="1"/>
    <xf numFmtId="0" fontId="0" fillId="0" borderId="17" xfId="0" applyFill="1" applyBorder="1"/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center"/>
    </xf>
    <xf numFmtId="165" fontId="5" fillId="0" borderId="0" xfId="1" applyNumberFormat="1" applyFont="1" applyFill="1" applyBorder="1"/>
    <xf numFmtId="165" fontId="3" fillId="0" borderId="18" xfId="1" applyNumberFormat="1" applyFont="1" applyBorder="1"/>
    <xf numFmtId="0" fontId="0" fillId="2" borderId="9" xfId="0" applyFill="1" applyBorder="1" applyAlignment="1">
      <alignment horizontal="left"/>
    </xf>
    <xf numFmtId="43" fontId="3" fillId="0" borderId="0" xfId="1" applyFont="1" applyFill="1"/>
    <xf numFmtId="0" fontId="5" fillId="3" borderId="0" xfId="0" applyFont="1" applyFill="1" applyBorder="1" applyAlignment="1">
      <alignment horizontal="center"/>
    </xf>
    <xf numFmtId="165" fontId="5" fillId="3" borderId="19" xfId="1" applyNumberFormat="1" applyFont="1" applyFill="1" applyBorder="1"/>
    <xf numFmtId="0" fontId="4" fillId="0" borderId="0" xfId="0" applyFont="1" applyBorder="1"/>
    <xf numFmtId="0" fontId="4" fillId="0" borderId="0" xfId="0" applyFont="1" applyFill="1" applyBorder="1" applyAlignment="1">
      <alignment horizontal="right"/>
    </xf>
    <xf numFmtId="0" fontId="16" fillId="2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165" fontId="3" fillId="0" borderId="18" xfId="1" applyNumberFormat="1" applyFont="1" applyBorder="1"/>
    <xf numFmtId="3" fontId="4" fillId="0" borderId="0" xfId="0" applyNumberFormat="1" applyFont="1" applyBorder="1" applyAlignment="1">
      <alignment horizontal="center"/>
    </xf>
    <xf numFmtId="165" fontId="3" fillId="4" borderId="18" xfId="1" applyNumberFormat="1" applyFont="1" applyFill="1" applyBorder="1"/>
    <xf numFmtId="0" fontId="6" fillId="2" borderId="9" xfId="0" applyFont="1" applyFill="1" applyBorder="1" applyAlignment="1">
      <alignment horizontal="left"/>
    </xf>
    <xf numFmtId="0" fontId="0" fillId="0" borderId="0" xfId="0"/>
    <xf numFmtId="0" fontId="13" fillId="0" borderId="21" xfId="0" applyFont="1" applyBorder="1"/>
    <xf numFmtId="0" fontId="6" fillId="0" borderId="20" xfId="0" applyFont="1" applyBorder="1" applyAlignment="1">
      <alignment horizontal="center" vertical="center"/>
    </xf>
    <xf numFmtId="0" fontId="0" fillId="0" borderId="20" xfId="0" applyBorder="1"/>
    <xf numFmtId="0" fontId="0" fillId="2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20" xfId="0" applyNumberFormat="1" applyBorder="1"/>
    <xf numFmtId="9" fontId="0" fillId="2" borderId="20" xfId="0" applyNumberForma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19" fillId="4" borderId="26" xfId="0" applyFont="1" applyFill="1" applyBorder="1" applyAlignment="1">
      <alignment vertical="center"/>
    </xf>
    <xf numFmtId="0" fontId="9" fillId="2" borderId="27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left" vertical="center"/>
    </xf>
    <xf numFmtId="0" fontId="0" fillId="0" borderId="25" xfId="0" applyFill="1" applyBorder="1" applyAlignment="1"/>
    <xf numFmtId="0" fontId="14" fillId="2" borderId="0" xfId="0" applyFont="1" applyFill="1" applyBorder="1" applyAlignment="1">
      <alignment horizontal="left" vertical="center"/>
    </xf>
    <xf numFmtId="0" fontId="15" fillId="3" borderId="24" xfId="0" applyFont="1" applyFill="1" applyBorder="1" applyAlignment="1">
      <alignment horizontal="left" vertical="center"/>
    </xf>
    <xf numFmtId="0" fontId="0" fillId="2" borderId="26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26" xfId="0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43" fontId="3" fillId="2" borderId="27" xfId="1" applyFont="1" applyFill="1" applyBorder="1"/>
    <xf numFmtId="9" fontId="0" fillId="2" borderId="27" xfId="0" applyNumberFormat="1" applyFill="1" applyBorder="1"/>
    <xf numFmtId="165" fontId="3" fillId="2" borderId="17" xfId="1" applyNumberFormat="1" applyFont="1" applyFill="1" applyBorder="1"/>
    <xf numFmtId="0" fontId="16" fillId="2" borderId="28" xfId="0" applyFont="1" applyFill="1" applyBorder="1"/>
    <xf numFmtId="0" fontId="16" fillId="2" borderId="28" xfId="0" applyFont="1" applyFill="1" applyBorder="1" applyAlignment="1">
      <alignment horizontal="center"/>
    </xf>
    <xf numFmtId="165" fontId="0" fillId="2" borderId="28" xfId="0" applyNumberFormat="1" applyFill="1" applyBorder="1"/>
    <xf numFmtId="165" fontId="3" fillId="2" borderId="27" xfId="1" applyNumberFormat="1" applyFont="1" applyFill="1" applyBorder="1"/>
    <xf numFmtId="9" fontId="0" fillId="2" borderId="28" xfId="0" applyNumberFormat="1" applyFill="1" applyBorder="1"/>
    <xf numFmtId="43" fontId="3" fillId="2" borderId="0" xfId="1" applyFont="1" applyFill="1" applyBorder="1"/>
    <xf numFmtId="165" fontId="3" fillId="0" borderId="0" xfId="1" applyNumberFormat="1" applyFont="1" applyFill="1" applyBorder="1"/>
    <xf numFmtId="165" fontId="5" fillId="3" borderId="30" xfId="1" applyNumberFormat="1" applyFont="1" applyFill="1" applyBorder="1"/>
    <xf numFmtId="165" fontId="3" fillId="0" borderId="30" xfId="1" applyNumberFormat="1" applyFont="1" applyBorder="1"/>
    <xf numFmtId="165" fontId="6" fillId="0" borderId="29" xfId="1" applyNumberFormat="1" applyFont="1" applyBorder="1"/>
    <xf numFmtId="0" fontId="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1" xfId="0" applyFont="1" applyFill="1" applyBorder="1" applyAlignment="1">
      <alignment horizontal="left"/>
    </xf>
    <xf numFmtId="165" fontId="3" fillId="4" borderId="0" xfId="1" applyNumberFormat="1" applyFont="1" applyFill="1" applyBorder="1"/>
    <xf numFmtId="0" fontId="9" fillId="4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23" fillId="4" borderId="0" xfId="0" applyFont="1" applyFill="1" applyBorder="1" applyAlignment="1">
      <alignment horizontal="center" vertical="center"/>
    </xf>
    <xf numFmtId="9" fontId="0" fillId="2" borderId="20" xfId="0" applyNumberForma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64" fontId="17" fillId="2" borderId="22" xfId="0" applyNumberFormat="1" applyFont="1" applyFill="1" applyBorder="1" applyAlignment="1">
      <alignment horizontal="center" vertical="center"/>
    </xf>
    <xf numFmtId="164" fontId="17" fillId="2" borderId="23" xfId="0" applyNumberFormat="1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9" fillId="6" borderId="17" xfId="0" applyFont="1" applyFill="1" applyBorder="1" applyAlignment="1">
      <alignment horizontal="center" vertical="center"/>
    </xf>
    <xf numFmtId="0" fontId="0" fillId="0" borderId="0" xfId="0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88900</xdr:colOff>
      <xdr:row>4</xdr:row>
      <xdr:rowOff>28575</xdr:rowOff>
    </xdr:from>
    <xdr:to>
      <xdr:col>12</xdr:col>
      <xdr:colOff>88900</xdr:colOff>
      <xdr:row>6</xdr:row>
      <xdr:rowOff>114300</xdr:rowOff>
    </xdr:to>
    <xdr:sp macro="" textlink="">
      <xdr:nvSpPr>
        <xdr:cNvPr id="2" name="CuadroTexto 1"/>
        <xdr:cNvSpPr txBox="1"/>
      </xdr:nvSpPr>
      <xdr:spPr>
        <a:xfrm>
          <a:off x="8137525" y="1047750"/>
          <a:ext cx="3114675" cy="476250"/>
        </a:xfrm>
        <a:prstGeom prst="rect">
          <a:avLst/>
        </a:prstGeom>
        <a:solidFill>
          <a:schemeClr val="accent5">
            <a:lumMod val="75000"/>
          </a:schemeClr>
        </a:solidFill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>
              <a:solidFill>
                <a:schemeClr val="bg1"/>
              </a:solidFill>
            </a:rPr>
            <a:t>Colocaras el</a:t>
          </a:r>
          <a:r>
            <a:rPr lang="es-ES" sz="1100" baseline="0">
              <a:solidFill>
                <a:schemeClr val="bg1"/>
              </a:solidFill>
            </a:rPr>
            <a:t> sueldo actual que percibe el trabajador.</a:t>
          </a:r>
          <a:endParaRPr lang="es-ES" sz="1100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146050</xdr:colOff>
      <xdr:row>18</xdr:row>
      <xdr:rowOff>161925</xdr:rowOff>
    </xdr:from>
    <xdr:to>
      <xdr:col>7</xdr:col>
      <xdr:colOff>363637</xdr:colOff>
      <xdr:row>30</xdr:row>
      <xdr:rowOff>133350</xdr:rowOff>
    </xdr:to>
    <xdr:sp macro="" textlink="">
      <xdr:nvSpPr>
        <xdr:cNvPr id="3" name="1 Cerrar llave"/>
        <xdr:cNvSpPr/>
      </xdr:nvSpPr>
      <xdr:spPr>
        <a:xfrm>
          <a:off x="8902700" y="2730500"/>
          <a:ext cx="255493" cy="19272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7</xdr:col>
      <xdr:colOff>146050</xdr:colOff>
      <xdr:row>5</xdr:row>
      <xdr:rowOff>0</xdr:rowOff>
    </xdr:from>
    <xdr:to>
      <xdr:col>7</xdr:col>
      <xdr:colOff>387350</xdr:colOff>
      <xdr:row>6</xdr:row>
      <xdr:rowOff>38101</xdr:rowOff>
    </xdr:to>
    <xdr:sp macro="" textlink="">
      <xdr:nvSpPr>
        <xdr:cNvPr id="4" name="1 Cerrar llave"/>
        <xdr:cNvSpPr/>
      </xdr:nvSpPr>
      <xdr:spPr>
        <a:xfrm>
          <a:off x="8902700" y="762001"/>
          <a:ext cx="279400" cy="2921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8</xdr:col>
      <xdr:colOff>158750</xdr:colOff>
      <xdr:row>22</xdr:row>
      <xdr:rowOff>149225</xdr:rowOff>
    </xdr:from>
    <xdr:to>
      <xdr:col>12</xdr:col>
      <xdr:colOff>158750</xdr:colOff>
      <xdr:row>26</xdr:row>
      <xdr:rowOff>0</xdr:rowOff>
    </xdr:to>
    <xdr:sp macro="" textlink="">
      <xdr:nvSpPr>
        <xdr:cNvPr id="5" name="CuadroTexto 4"/>
        <xdr:cNvSpPr txBox="1"/>
      </xdr:nvSpPr>
      <xdr:spPr>
        <a:xfrm>
          <a:off x="8207375" y="4359275"/>
          <a:ext cx="3114675" cy="612775"/>
        </a:xfrm>
        <a:prstGeom prst="rect">
          <a:avLst/>
        </a:prstGeom>
        <a:solidFill>
          <a:srgbClr val="2F5597"/>
        </a:solidFill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>
              <a:solidFill>
                <a:srgbClr val="FFFFFF"/>
              </a:solidFill>
            </a:rPr>
            <a:t>Colocaras las remuneración bruta que percibio</a:t>
          </a:r>
          <a:r>
            <a:rPr lang="es-ES" sz="1100" baseline="0">
              <a:solidFill>
                <a:srgbClr val="FFFFFF"/>
              </a:solidFill>
            </a:rPr>
            <a:t> en cada mes (sueldo + asignaciones + horas extras + otros ingresos).</a:t>
          </a:r>
        </a:p>
        <a:p>
          <a:endParaRPr lang="es-ES" sz="1100" baseline="0">
            <a:solidFill>
              <a:srgbClr val="FFFFFF"/>
            </a:solidFill>
          </a:endParaRPr>
        </a:p>
        <a:p>
          <a:endParaRPr lang="es-ES" sz="1100">
            <a:solidFill>
              <a:srgbClr val="FFFFFF"/>
            </a:solidFill>
          </a:endParaRPr>
        </a:p>
      </xdr:txBody>
    </xdr:sp>
    <xdr:clientData/>
  </xdr:twoCellAnchor>
  <xdr:twoCellAnchor>
    <xdr:from>
      <xdr:col>7</xdr:col>
      <xdr:colOff>133351</xdr:colOff>
      <xdr:row>8</xdr:row>
      <xdr:rowOff>25401</xdr:rowOff>
    </xdr:from>
    <xdr:to>
      <xdr:col>7</xdr:col>
      <xdr:colOff>349721</xdr:colOff>
      <xdr:row>16</xdr:row>
      <xdr:rowOff>0</xdr:rowOff>
    </xdr:to>
    <xdr:sp macro="" textlink="">
      <xdr:nvSpPr>
        <xdr:cNvPr id="7" name="1 Cerrar llave"/>
        <xdr:cNvSpPr/>
      </xdr:nvSpPr>
      <xdr:spPr>
        <a:xfrm>
          <a:off x="8890001" y="1358901"/>
          <a:ext cx="253999" cy="939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8</xdr:col>
      <xdr:colOff>107951</xdr:colOff>
      <xdr:row>12</xdr:row>
      <xdr:rowOff>28574</xdr:rowOff>
    </xdr:from>
    <xdr:to>
      <xdr:col>12</xdr:col>
      <xdr:colOff>85726</xdr:colOff>
      <xdr:row>15</xdr:row>
      <xdr:rowOff>114299</xdr:rowOff>
    </xdr:to>
    <xdr:sp macro="" textlink="">
      <xdr:nvSpPr>
        <xdr:cNvPr id="8" name="CuadroTexto 7"/>
        <xdr:cNvSpPr txBox="1"/>
      </xdr:nvSpPr>
      <xdr:spPr>
        <a:xfrm>
          <a:off x="8156576" y="1952624"/>
          <a:ext cx="3092450" cy="657225"/>
        </a:xfrm>
        <a:prstGeom prst="rect">
          <a:avLst/>
        </a:prstGeom>
        <a:solidFill>
          <a:srgbClr val="2F5597"/>
        </a:solidFill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>
              <a:solidFill>
                <a:srgbClr val="FFFFFF"/>
              </a:solidFill>
            </a:rPr>
            <a:t>Colocaras los meses pendientes de cobro</a:t>
          </a:r>
          <a:r>
            <a:rPr lang="es-ES" sz="1100" baseline="0">
              <a:solidFill>
                <a:srgbClr val="FFFFFF"/>
              </a:solidFill>
            </a:rPr>
            <a:t> (proyección), ademas de sus gratificaciones y otras remuneraciones.</a:t>
          </a:r>
          <a:endParaRPr lang="es-ES" sz="1100">
            <a:solidFill>
              <a:srgbClr val="FFFFFF"/>
            </a:solidFill>
          </a:endParaRPr>
        </a:p>
      </xdr:txBody>
    </xdr:sp>
    <xdr:clientData/>
  </xdr:twoCellAnchor>
  <xdr:twoCellAnchor>
    <xdr:from>
      <xdr:col>7</xdr:col>
      <xdr:colOff>212725</xdr:colOff>
      <xdr:row>49</xdr:row>
      <xdr:rowOff>60325</xdr:rowOff>
    </xdr:from>
    <xdr:to>
      <xdr:col>8</xdr:col>
      <xdr:colOff>26199</xdr:colOff>
      <xdr:row>60</xdr:row>
      <xdr:rowOff>22269</xdr:rowOff>
    </xdr:to>
    <xdr:sp macro="" textlink="">
      <xdr:nvSpPr>
        <xdr:cNvPr id="9" name="1 Cerrar llave"/>
        <xdr:cNvSpPr/>
      </xdr:nvSpPr>
      <xdr:spPr>
        <a:xfrm>
          <a:off x="8978900" y="8001000"/>
          <a:ext cx="255493" cy="19272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8</xdr:col>
      <xdr:colOff>298450</xdr:colOff>
      <xdr:row>53</xdr:row>
      <xdr:rowOff>85725</xdr:rowOff>
    </xdr:from>
    <xdr:to>
      <xdr:col>12</xdr:col>
      <xdr:colOff>298450</xdr:colOff>
      <xdr:row>56</xdr:row>
      <xdr:rowOff>12640</xdr:rowOff>
    </xdr:to>
    <xdr:sp macro="" textlink="">
      <xdr:nvSpPr>
        <xdr:cNvPr id="10" name="CuadroTexto 9"/>
        <xdr:cNvSpPr txBox="1"/>
      </xdr:nvSpPr>
      <xdr:spPr>
        <a:xfrm>
          <a:off x="9525000" y="8737600"/>
          <a:ext cx="3429000" cy="469900"/>
        </a:xfrm>
        <a:prstGeom prst="rect">
          <a:avLst/>
        </a:prstGeom>
        <a:solidFill>
          <a:srgbClr val="2F5597"/>
        </a:solidFill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>
              <a:solidFill>
                <a:srgbClr val="FFFFFF"/>
              </a:solidFill>
            </a:rPr>
            <a:t>Colocar</a:t>
          </a:r>
          <a:r>
            <a:rPr lang="es-ES" sz="1100" baseline="0">
              <a:solidFill>
                <a:srgbClr val="FFFFFF"/>
              </a:solidFill>
            </a:rPr>
            <a:t> las retenciones de 5ta categoría efectuadas en cada mes.</a:t>
          </a:r>
        </a:p>
        <a:p>
          <a:endParaRPr lang="es-ES" sz="1100" baseline="0">
            <a:solidFill>
              <a:srgbClr val="FFFFFF"/>
            </a:solidFill>
          </a:endParaRPr>
        </a:p>
        <a:p>
          <a:endParaRPr lang="es-ES" sz="1100">
            <a:solidFill>
              <a:srgbClr val="FFFFFF"/>
            </a:solidFill>
          </a:endParaRPr>
        </a:p>
      </xdr:txBody>
    </xdr:sp>
    <xdr:clientData/>
  </xdr:twoCellAnchor>
  <xdr:twoCellAnchor>
    <xdr:from>
      <xdr:col>7</xdr:col>
      <xdr:colOff>215901</xdr:colOff>
      <xdr:row>63</xdr:row>
      <xdr:rowOff>101601</xdr:rowOff>
    </xdr:from>
    <xdr:to>
      <xdr:col>8</xdr:col>
      <xdr:colOff>25400</xdr:colOff>
      <xdr:row>67</xdr:row>
      <xdr:rowOff>85766</xdr:rowOff>
    </xdr:to>
    <xdr:sp macro="" textlink="">
      <xdr:nvSpPr>
        <xdr:cNvPr id="11" name="1 Cerrar llave"/>
        <xdr:cNvSpPr/>
      </xdr:nvSpPr>
      <xdr:spPr>
        <a:xfrm>
          <a:off x="8991601" y="10541001"/>
          <a:ext cx="241299" cy="68579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8</xdr:col>
      <xdr:colOff>301625</xdr:colOff>
      <xdr:row>64</xdr:row>
      <xdr:rowOff>60325</xdr:rowOff>
    </xdr:from>
    <xdr:to>
      <xdr:col>12</xdr:col>
      <xdr:colOff>301625</xdr:colOff>
      <xdr:row>66</xdr:row>
      <xdr:rowOff>63651</xdr:rowOff>
    </xdr:to>
    <xdr:sp macro="" textlink="">
      <xdr:nvSpPr>
        <xdr:cNvPr id="12" name="CuadroTexto 11"/>
        <xdr:cNvSpPr txBox="1"/>
      </xdr:nvSpPr>
      <xdr:spPr>
        <a:xfrm>
          <a:off x="9537700" y="10668000"/>
          <a:ext cx="3429000" cy="368300"/>
        </a:xfrm>
        <a:prstGeom prst="rect">
          <a:avLst/>
        </a:prstGeom>
        <a:solidFill>
          <a:srgbClr val="2F5597"/>
        </a:solidFill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>
              <a:solidFill>
                <a:srgbClr val="FFFFFF"/>
              </a:solidFill>
            </a:rPr>
            <a:t>Colocar</a:t>
          </a:r>
          <a:r>
            <a:rPr lang="es-ES" sz="1100" baseline="0">
              <a:solidFill>
                <a:srgbClr val="FFFFFF"/>
              </a:solidFill>
            </a:rPr>
            <a:t> los meses faltantes por retener.</a:t>
          </a:r>
        </a:p>
        <a:p>
          <a:endParaRPr lang="es-ES" sz="1100" baseline="0">
            <a:solidFill>
              <a:srgbClr val="FFFFFF"/>
            </a:solidFill>
          </a:endParaRPr>
        </a:p>
        <a:p>
          <a:endParaRPr lang="es-ES" sz="1100">
            <a:solidFill>
              <a:srgbClr val="FFFFFF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IV214"/>
  <sheetViews>
    <sheetView showGridLines="0" zoomScaleNormal="100" workbookViewId="0">
      <selection activeCell="K11" sqref="K11"/>
    </sheetView>
  </sheetViews>
  <sheetFormatPr baseColWidth="10" defaultColWidth="0" defaultRowHeight="15" zeroHeight="1"/>
  <cols>
    <col min="1" max="1" width="1" customWidth="1"/>
    <col min="2" max="2" width="5.85546875" customWidth="1"/>
    <col min="3" max="3" width="15.42578125" bestFit="1" customWidth="1"/>
    <col min="4" max="4" width="3.85546875" customWidth="1"/>
    <col min="5" max="5" width="3.85546875" bestFit="1" customWidth="1"/>
    <col min="6" max="6" width="3.85546875" customWidth="1"/>
    <col min="7" max="7" width="14.7109375" customWidth="1"/>
    <col min="8" max="8" width="8.85546875" customWidth="1"/>
    <col min="9" max="10" width="3.85546875" customWidth="1"/>
    <col min="11" max="11" width="7.42578125" customWidth="1"/>
    <col min="12" max="12" width="0.5703125" customWidth="1"/>
    <col min="13" max="18" width="11.42578125" hidden="1"/>
    <col min="22" max="25" width="11.42578125" hidden="1"/>
    <col min="31" max="255" width="11.42578125" hidden="1"/>
    <col min="256" max="256" width="2.42578125" hidden="1" customWidth="1"/>
    <col min="257" max="16384" width="11.42578125" hidden="1"/>
  </cols>
  <sheetData>
    <row r="1" spans="2:11" ht="8.25" customHeight="1" thickBot="1"/>
    <row r="2" spans="2:11" ht="15" customHeight="1">
      <c r="B2" s="94" t="s">
        <v>34</v>
      </c>
      <c r="C2" s="95"/>
      <c r="D2" s="95"/>
      <c r="E2" s="95"/>
      <c r="F2" s="95"/>
      <c r="G2" s="95"/>
      <c r="H2" s="95"/>
      <c r="I2" s="95"/>
      <c r="J2" s="95"/>
      <c r="K2" s="96"/>
    </row>
    <row r="3" spans="2:11" ht="15" customHeight="1">
      <c r="B3" s="97"/>
      <c r="C3" s="98"/>
      <c r="D3" s="98"/>
      <c r="E3" s="98"/>
      <c r="F3" s="98"/>
      <c r="G3" s="98"/>
      <c r="H3" s="98"/>
      <c r="I3" s="98"/>
      <c r="J3" s="98"/>
      <c r="K3" s="99"/>
    </row>
    <row r="4" spans="2:11">
      <c r="B4" s="97"/>
      <c r="C4" s="98"/>
      <c r="D4" s="98"/>
      <c r="E4" s="98"/>
      <c r="F4" s="98"/>
      <c r="G4" s="98"/>
      <c r="H4" s="98"/>
      <c r="I4" s="98"/>
      <c r="J4" s="98"/>
      <c r="K4" s="99"/>
    </row>
    <row r="5" spans="2:11">
      <c r="B5" s="3"/>
      <c r="G5" s="10"/>
      <c r="H5" s="10"/>
      <c r="I5" s="10"/>
      <c r="J5" s="10"/>
      <c r="K5" s="5"/>
    </row>
    <row r="6" spans="2:11" ht="15.75">
      <c r="B6" s="3"/>
      <c r="C6" s="48" t="s">
        <v>0</v>
      </c>
      <c r="D6" s="92">
        <v>4050</v>
      </c>
      <c r="E6" s="92"/>
      <c r="F6" s="93"/>
      <c r="G6" s="4"/>
      <c r="H6" s="4"/>
      <c r="I6" s="4"/>
      <c r="J6" s="4"/>
      <c r="K6" s="5"/>
    </row>
    <row r="7" spans="2:11">
      <c r="B7" s="3"/>
      <c r="I7" s="4"/>
      <c r="J7" s="4"/>
      <c r="K7" s="5"/>
    </row>
    <row r="8" spans="2:11">
      <c r="B8" s="3"/>
      <c r="C8" s="91" t="s">
        <v>5</v>
      </c>
      <c r="D8" s="91"/>
      <c r="E8" s="91"/>
      <c r="F8" s="91"/>
      <c r="G8" s="91"/>
      <c r="H8" s="49" t="s">
        <v>6</v>
      </c>
      <c r="I8" s="4"/>
      <c r="J8" s="4"/>
      <c r="K8" s="5"/>
    </row>
    <row r="9" spans="2:11">
      <c r="B9" s="3"/>
      <c r="C9" s="50" t="s">
        <v>1</v>
      </c>
      <c r="D9" s="51">
        <v>5</v>
      </c>
      <c r="E9" s="52" t="s">
        <v>2</v>
      </c>
      <c r="F9" s="52" t="s">
        <v>3</v>
      </c>
      <c r="G9" s="53">
        <f t="shared" ref="G9:G16" si="0">+D9*$D$6</f>
        <v>20250</v>
      </c>
      <c r="H9" s="54">
        <v>0.08</v>
      </c>
      <c r="I9" s="4"/>
      <c r="J9" s="4"/>
      <c r="K9" s="5"/>
    </row>
    <row r="10" spans="2:11">
      <c r="B10" s="3"/>
      <c r="C10" s="50" t="s">
        <v>11</v>
      </c>
      <c r="D10" s="51">
        <v>5</v>
      </c>
      <c r="E10" s="52" t="s">
        <v>2</v>
      </c>
      <c r="F10" s="52" t="s">
        <v>3</v>
      </c>
      <c r="G10" s="53">
        <f t="shared" si="0"/>
        <v>20250</v>
      </c>
      <c r="H10" s="90">
        <v>0.14000000000000001</v>
      </c>
      <c r="I10" s="4"/>
      <c r="J10" s="4"/>
      <c r="K10" s="5"/>
    </row>
    <row r="11" spans="2:11">
      <c r="B11" s="3"/>
      <c r="C11" s="50" t="s">
        <v>4</v>
      </c>
      <c r="D11" s="51">
        <v>20</v>
      </c>
      <c r="E11" s="52" t="s">
        <v>2</v>
      </c>
      <c r="F11" s="52" t="s">
        <v>3</v>
      </c>
      <c r="G11" s="53">
        <f t="shared" si="0"/>
        <v>81000</v>
      </c>
      <c r="H11" s="90"/>
      <c r="I11" s="4"/>
      <c r="J11" s="4"/>
      <c r="K11" s="5"/>
    </row>
    <row r="12" spans="2:11">
      <c r="B12" s="3"/>
      <c r="C12" s="50" t="s">
        <v>11</v>
      </c>
      <c r="D12" s="51">
        <v>20</v>
      </c>
      <c r="E12" s="52" t="s">
        <v>2</v>
      </c>
      <c r="F12" s="52" t="s">
        <v>3</v>
      </c>
      <c r="G12" s="53">
        <f t="shared" si="0"/>
        <v>81000</v>
      </c>
      <c r="H12" s="90">
        <v>0.17</v>
      </c>
      <c r="I12" s="4"/>
      <c r="J12" s="4"/>
      <c r="K12" s="5"/>
    </row>
    <row r="13" spans="2:11">
      <c r="B13" s="3"/>
      <c r="C13" s="50" t="s">
        <v>4</v>
      </c>
      <c r="D13" s="51">
        <v>35</v>
      </c>
      <c r="E13" s="52" t="s">
        <v>2</v>
      </c>
      <c r="F13" s="52" t="s">
        <v>3</v>
      </c>
      <c r="G13" s="53">
        <f t="shared" si="0"/>
        <v>141750</v>
      </c>
      <c r="H13" s="90"/>
      <c r="I13" s="4"/>
      <c r="J13" s="4"/>
      <c r="K13" s="5"/>
    </row>
    <row r="14" spans="2:11">
      <c r="B14" s="3"/>
      <c r="C14" s="50" t="s">
        <v>11</v>
      </c>
      <c r="D14" s="51">
        <v>35</v>
      </c>
      <c r="E14" s="52" t="s">
        <v>2</v>
      </c>
      <c r="F14" s="52" t="s">
        <v>3</v>
      </c>
      <c r="G14" s="53">
        <f t="shared" si="0"/>
        <v>141750</v>
      </c>
      <c r="H14" s="90">
        <v>0.2</v>
      </c>
      <c r="I14" s="4"/>
      <c r="J14" s="4"/>
      <c r="K14" s="5"/>
    </row>
    <row r="15" spans="2:11">
      <c r="B15" s="3"/>
      <c r="C15" s="50" t="s">
        <v>4</v>
      </c>
      <c r="D15" s="51">
        <v>45</v>
      </c>
      <c r="E15" s="52" t="s">
        <v>2</v>
      </c>
      <c r="F15" s="52" t="s">
        <v>3</v>
      </c>
      <c r="G15" s="53">
        <f t="shared" si="0"/>
        <v>182250</v>
      </c>
      <c r="H15" s="90"/>
      <c r="I15" s="4"/>
      <c r="J15" s="4"/>
      <c r="K15" s="5"/>
    </row>
    <row r="16" spans="2:11">
      <c r="B16" s="3"/>
      <c r="C16" s="50" t="s">
        <v>11</v>
      </c>
      <c r="D16" s="51">
        <v>45</v>
      </c>
      <c r="E16" s="52" t="s">
        <v>2</v>
      </c>
      <c r="F16" s="52" t="s">
        <v>3</v>
      </c>
      <c r="G16" s="53">
        <f t="shared" si="0"/>
        <v>182250</v>
      </c>
      <c r="H16" s="54">
        <v>0.3</v>
      </c>
      <c r="I16" s="4"/>
      <c r="J16" s="4"/>
      <c r="K16" s="5"/>
    </row>
    <row r="17" spans="2:11" ht="15.75" thickBot="1">
      <c r="B17" s="6"/>
      <c r="C17" s="7"/>
      <c r="D17" s="7"/>
      <c r="E17" s="7"/>
      <c r="F17" s="7"/>
      <c r="G17" s="7"/>
      <c r="H17" s="7"/>
      <c r="I17" s="7"/>
      <c r="J17" s="7"/>
      <c r="K17" s="8"/>
    </row>
    <row r="18" spans="2:11" ht="7.5" customHeight="1"/>
    <row r="19" spans="2:11" hidden="1"/>
    <row r="20" spans="2:11" hidden="1"/>
    <row r="21" spans="2:11" hidden="1"/>
    <row r="22" spans="2:11" hidden="1"/>
    <row r="23" spans="2:11" hidden="1"/>
    <row r="24" spans="2:11" hidden="1"/>
    <row r="25" spans="2:11" hidden="1"/>
    <row r="26" spans="2:11" hidden="1"/>
    <row r="27" spans="2:11" hidden="1"/>
    <row r="28" spans="2:11" hidden="1"/>
    <row r="29" spans="2:11" hidden="1"/>
    <row r="30" spans="2:11" hidden="1"/>
    <row r="31" spans="2:11" hidden="1"/>
    <row r="32" spans="2:11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/>
  </sheetData>
  <mergeCells count="6">
    <mergeCell ref="H14:H15"/>
    <mergeCell ref="C8:G8"/>
    <mergeCell ref="D6:F6"/>
    <mergeCell ref="B2:K4"/>
    <mergeCell ref="H10:H11"/>
    <mergeCell ref="H12:H13"/>
  </mergeCells>
  <pageMargins left="0.7" right="0.7" top="0.75" bottom="0.75" header="0.3" footer="0.3"/>
  <pageSetup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L70"/>
  <sheetViews>
    <sheetView showGridLines="0" tabSelected="1" zoomScale="95" zoomScaleNormal="95" workbookViewId="0">
      <selection activeCell="F66" sqref="F66"/>
    </sheetView>
  </sheetViews>
  <sheetFormatPr baseColWidth="10" defaultRowHeight="15"/>
  <cols>
    <col min="1" max="1" width="1.28515625" customWidth="1"/>
    <col min="2" max="2" width="3" style="2" customWidth="1"/>
    <col min="3" max="3" width="75.7109375" style="1" bestFit="1" customWidth="1"/>
    <col min="4" max="4" width="6.140625" customWidth="1"/>
    <col min="5" max="5" width="13" customWidth="1"/>
    <col min="6" max="6" width="13.42578125" bestFit="1" customWidth="1"/>
    <col min="7" max="7" width="2" style="2" customWidth="1"/>
    <col min="8" max="8" width="6.140625" customWidth="1"/>
    <col min="10" max="10" width="12.42578125" bestFit="1" customWidth="1"/>
  </cols>
  <sheetData>
    <row r="2" spans="2:12" ht="24.75" customHeight="1">
      <c r="B2" s="100" t="s">
        <v>44</v>
      </c>
      <c r="C2" s="100"/>
      <c r="D2" s="100"/>
      <c r="E2" s="100"/>
      <c r="F2" s="100"/>
      <c r="G2" s="100"/>
      <c r="I2" s="101"/>
      <c r="J2" s="101"/>
    </row>
    <row r="3" spans="2:12" ht="24.75" customHeight="1">
      <c r="B3" s="38"/>
      <c r="C3" s="56"/>
      <c r="D3" s="39"/>
      <c r="E3" s="39"/>
      <c r="F3" s="39"/>
      <c r="G3" s="38"/>
    </row>
    <row r="4" spans="2:12" ht="15.95" customHeight="1">
      <c r="B4" s="38"/>
      <c r="C4" s="57" t="s">
        <v>32</v>
      </c>
      <c r="D4" s="40"/>
      <c r="E4" s="40"/>
      <c r="F4" s="55" t="s">
        <v>15</v>
      </c>
      <c r="G4" s="38"/>
    </row>
    <row r="5" spans="2:12" ht="12.95" customHeight="1">
      <c r="B5" s="38"/>
      <c r="C5" s="58"/>
      <c r="D5" s="40"/>
      <c r="E5" s="40"/>
      <c r="F5" s="40"/>
      <c r="G5" s="38"/>
    </row>
    <row r="6" spans="2:12" ht="18" customHeight="1">
      <c r="B6" s="38"/>
      <c r="C6" s="59" t="s">
        <v>33</v>
      </c>
      <c r="D6" s="41"/>
      <c r="E6" s="41"/>
      <c r="F6" s="43">
        <v>5000</v>
      </c>
      <c r="G6" s="38"/>
    </row>
    <row r="7" spans="2:12" ht="11.1" customHeight="1">
      <c r="B7" s="38"/>
      <c r="C7" s="40"/>
      <c r="D7" s="40"/>
      <c r="E7" s="40"/>
      <c r="F7" s="40"/>
      <c r="G7" s="38"/>
    </row>
    <row r="8" spans="2:12">
      <c r="B8" s="15"/>
      <c r="C8" s="60" t="s">
        <v>42</v>
      </c>
      <c r="D8" s="16"/>
      <c r="E8" s="17"/>
      <c r="F8" s="85" t="s">
        <v>9</v>
      </c>
      <c r="G8" s="18"/>
      <c r="H8" s="19"/>
    </row>
    <row r="9" spans="2:12">
      <c r="B9" s="20"/>
      <c r="C9" s="57" t="s">
        <v>42</v>
      </c>
      <c r="D9" s="12"/>
      <c r="E9" s="14"/>
      <c r="F9" s="45">
        <f>+F6</f>
        <v>5000</v>
      </c>
      <c r="G9" s="22"/>
      <c r="H9" s="27"/>
      <c r="J9" s="32"/>
      <c r="K9" s="2"/>
      <c r="L9" s="2"/>
    </row>
    <row r="10" spans="2:12" s="47" customFormat="1">
      <c r="B10" s="20"/>
      <c r="C10" s="59" t="s">
        <v>49</v>
      </c>
      <c r="D10" s="12"/>
      <c r="E10" s="14"/>
      <c r="F10" s="45"/>
      <c r="G10" s="22"/>
      <c r="H10" s="27"/>
      <c r="J10" s="32"/>
      <c r="K10" s="2"/>
      <c r="L10" s="2"/>
    </row>
    <row r="11" spans="2:12" s="47" customFormat="1">
      <c r="B11" s="20"/>
      <c r="C11" s="59" t="s">
        <v>40</v>
      </c>
      <c r="D11" s="12"/>
      <c r="E11" s="14"/>
      <c r="F11" s="45"/>
      <c r="G11" s="22"/>
      <c r="H11" s="27"/>
      <c r="J11" s="32"/>
      <c r="K11" s="2"/>
      <c r="L11" s="2"/>
    </row>
    <row r="12" spans="2:12" s="47" customFormat="1">
      <c r="B12" s="20"/>
      <c r="C12" s="59" t="s">
        <v>41</v>
      </c>
      <c r="D12" s="12"/>
      <c r="E12" s="14"/>
      <c r="F12" s="45"/>
      <c r="G12" s="22"/>
      <c r="H12" s="27"/>
      <c r="J12" s="32"/>
      <c r="K12" s="2"/>
      <c r="L12" s="2"/>
    </row>
    <row r="13" spans="2:12">
      <c r="B13" s="20"/>
      <c r="C13" s="59" t="s">
        <v>35</v>
      </c>
      <c r="D13" s="12"/>
      <c r="E13" s="83">
        <f>IF(F4="Enero",11,IF(F4="Febrero",10,IF(F4="Marzo",9,IF(F4="Abril",8,IF(F4="Mayo",7,IF(F4="Junio",6,IF(F4="Julio",5,IF(F4="Agosto",4,IF(F4="Septiembre",3,IF(F4="Octubre",2,IF(F4="Noviembre",1,0)))))))))))</f>
        <v>11</v>
      </c>
      <c r="F13" s="30">
        <f>+E13*F6</f>
        <v>55000</v>
      </c>
      <c r="G13" s="22"/>
      <c r="J13" s="2"/>
      <c r="K13" s="2"/>
      <c r="L13" s="2"/>
    </row>
    <row r="14" spans="2:12">
      <c r="B14" s="20"/>
      <c r="C14" s="59" t="s">
        <v>13</v>
      </c>
      <c r="D14" s="42"/>
      <c r="E14" s="35"/>
      <c r="F14" s="43">
        <v>5000</v>
      </c>
      <c r="G14" s="22"/>
      <c r="J14" s="2"/>
      <c r="K14" s="2"/>
      <c r="L14" s="2"/>
    </row>
    <row r="15" spans="2:12">
      <c r="B15" s="20"/>
      <c r="C15" s="57" t="s">
        <v>14</v>
      </c>
      <c r="D15" s="42"/>
      <c r="E15" s="35"/>
      <c r="F15" s="43">
        <v>5000</v>
      </c>
      <c r="G15" s="22"/>
      <c r="J15" s="2"/>
      <c r="K15" s="2"/>
      <c r="L15" s="2"/>
    </row>
    <row r="16" spans="2:12">
      <c r="B16" s="20"/>
      <c r="C16" s="59" t="s">
        <v>39</v>
      </c>
      <c r="D16" s="42"/>
      <c r="E16" s="35"/>
      <c r="F16" s="43">
        <v>900</v>
      </c>
      <c r="G16" s="22"/>
      <c r="J16" s="2"/>
      <c r="K16" s="2"/>
      <c r="L16" s="2"/>
    </row>
    <row r="17" spans="2:12">
      <c r="B17" s="20"/>
      <c r="C17" s="59" t="s">
        <v>41</v>
      </c>
      <c r="D17" s="42"/>
      <c r="E17" s="35"/>
      <c r="F17" s="43"/>
      <c r="G17" s="22"/>
      <c r="J17" s="2"/>
      <c r="K17" s="2"/>
      <c r="L17" s="2"/>
    </row>
    <row r="18" spans="2:12">
      <c r="B18" s="20"/>
      <c r="C18" s="87"/>
      <c r="D18" s="42"/>
      <c r="E18" s="35"/>
      <c r="F18" s="86"/>
      <c r="G18" s="22"/>
      <c r="J18" s="2"/>
      <c r="K18" s="2"/>
      <c r="L18" s="2"/>
    </row>
    <row r="19" spans="2:12">
      <c r="B19" s="20"/>
      <c r="C19" s="89" t="s">
        <v>36</v>
      </c>
      <c r="D19" s="42"/>
      <c r="E19" s="84"/>
      <c r="F19" s="88" t="s">
        <v>9</v>
      </c>
      <c r="G19" s="22"/>
      <c r="J19" s="2"/>
      <c r="K19" s="2"/>
      <c r="L19" s="2"/>
    </row>
    <row r="20" spans="2:12">
      <c r="B20" s="20"/>
      <c r="C20" s="61" t="s">
        <v>15</v>
      </c>
      <c r="D20" s="42"/>
      <c r="E20" s="44"/>
      <c r="F20" s="45"/>
      <c r="G20" s="22"/>
      <c r="J20" s="2"/>
      <c r="K20" s="2"/>
      <c r="L20" s="2"/>
    </row>
    <row r="21" spans="2:12">
      <c r="B21" s="20"/>
      <c r="C21" s="61" t="s">
        <v>16</v>
      </c>
      <c r="D21" s="42"/>
      <c r="E21" s="44"/>
      <c r="F21" s="43"/>
      <c r="G21" s="22"/>
      <c r="J21" s="2"/>
      <c r="K21" s="2"/>
      <c r="L21" s="2"/>
    </row>
    <row r="22" spans="2:12">
      <c r="B22" s="20"/>
      <c r="C22" s="61" t="s">
        <v>17</v>
      </c>
      <c r="D22" s="42"/>
      <c r="E22" s="44"/>
      <c r="F22" s="43"/>
      <c r="G22" s="22"/>
      <c r="J22" s="2"/>
      <c r="K22" s="2"/>
      <c r="L22" s="2"/>
    </row>
    <row r="23" spans="2:12">
      <c r="B23" s="20"/>
      <c r="C23" s="59" t="s">
        <v>18</v>
      </c>
      <c r="D23" s="42"/>
      <c r="E23" s="44"/>
      <c r="F23" s="43"/>
      <c r="G23" s="22"/>
      <c r="J23" s="2"/>
      <c r="K23" s="2"/>
      <c r="L23" s="2"/>
    </row>
    <row r="24" spans="2:12">
      <c r="B24" s="20"/>
      <c r="C24" s="59" t="s">
        <v>19</v>
      </c>
      <c r="D24" s="42"/>
      <c r="E24" s="44"/>
      <c r="F24" s="43"/>
      <c r="G24" s="22"/>
      <c r="J24" s="2"/>
      <c r="K24" s="2"/>
      <c r="L24" s="2"/>
    </row>
    <row r="25" spans="2:12">
      <c r="B25" s="20"/>
      <c r="C25" s="59" t="s">
        <v>20</v>
      </c>
      <c r="D25" s="42"/>
      <c r="E25" s="44"/>
      <c r="F25" s="43"/>
      <c r="G25" s="22"/>
      <c r="J25" s="2"/>
      <c r="K25" s="2"/>
      <c r="L25" s="2"/>
    </row>
    <row r="26" spans="2:12">
      <c r="B26" s="20"/>
      <c r="C26" s="59" t="s">
        <v>21</v>
      </c>
      <c r="D26" s="42"/>
      <c r="E26" s="44"/>
      <c r="F26" s="43"/>
      <c r="G26" s="22"/>
      <c r="J26" s="2"/>
      <c r="K26" s="2"/>
      <c r="L26" s="2"/>
    </row>
    <row r="27" spans="2:12" s="47" customFormat="1">
      <c r="B27" s="20"/>
      <c r="C27" s="61" t="s">
        <v>13</v>
      </c>
      <c r="D27" s="42"/>
      <c r="E27" s="44"/>
      <c r="F27" s="43"/>
      <c r="G27" s="22"/>
      <c r="J27" s="2"/>
      <c r="K27" s="2"/>
      <c r="L27" s="2"/>
    </row>
    <row r="28" spans="2:12">
      <c r="B28" s="20"/>
      <c r="C28" s="61" t="s">
        <v>22</v>
      </c>
      <c r="D28" s="42"/>
      <c r="E28" s="44"/>
      <c r="F28" s="43"/>
      <c r="G28" s="22"/>
      <c r="J28" s="2"/>
      <c r="K28" s="2"/>
      <c r="L28" s="2"/>
    </row>
    <row r="29" spans="2:12">
      <c r="B29" s="20"/>
      <c r="C29" s="59" t="s">
        <v>23</v>
      </c>
      <c r="D29" s="42"/>
      <c r="E29" s="44"/>
      <c r="F29" s="43"/>
      <c r="G29" s="22"/>
      <c r="J29" s="2"/>
      <c r="K29" s="2"/>
      <c r="L29" s="2"/>
    </row>
    <row r="30" spans="2:12">
      <c r="B30" s="20"/>
      <c r="C30" s="59" t="s">
        <v>24</v>
      </c>
      <c r="D30" s="42"/>
      <c r="E30" s="44"/>
      <c r="F30" s="43"/>
      <c r="G30" s="22"/>
      <c r="J30" s="2"/>
      <c r="K30" s="2"/>
      <c r="L30" s="2"/>
    </row>
    <row r="31" spans="2:12">
      <c r="B31" s="20"/>
      <c r="C31" s="57" t="s">
        <v>25</v>
      </c>
      <c r="D31" s="42"/>
      <c r="E31" s="44"/>
      <c r="F31" s="43"/>
      <c r="G31" s="22"/>
      <c r="J31" s="2"/>
      <c r="K31" s="2"/>
      <c r="L31" s="2"/>
    </row>
    <row r="32" spans="2:12">
      <c r="B32" s="21"/>
      <c r="C32" s="25"/>
      <c r="D32" s="26"/>
      <c r="E32" s="26"/>
      <c r="F32" s="26"/>
      <c r="G32" s="23"/>
      <c r="J32" s="2"/>
      <c r="K32" s="2"/>
      <c r="L32" s="2"/>
    </row>
    <row r="33" spans="2:12" ht="18" customHeight="1">
      <c r="B33" s="20"/>
      <c r="C33" s="62"/>
      <c r="D33" s="9"/>
      <c r="E33" s="9"/>
      <c r="F33" s="9"/>
      <c r="G33" s="22"/>
      <c r="J33" s="2"/>
      <c r="K33" s="2"/>
      <c r="L33" s="2"/>
    </row>
    <row r="34" spans="2:12">
      <c r="B34" s="20"/>
      <c r="C34" s="63" t="s">
        <v>26</v>
      </c>
      <c r="D34" s="12"/>
      <c r="E34" s="4"/>
      <c r="F34" s="82">
        <f>SUM(F9:F17)+SUM(F20:F31)</f>
        <v>70900</v>
      </c>
      <c r="G34" s="22"/>
      <c r="J34" s="2"/>
      <c r="K34" s="2"/>
      <c r="L34" s="2"/>
    </row>
    <row r="35" spans="2:12">
      <c r="B35" s="20"/>
      <c r="C35" s="61" t="s">
        <v>43</v>
      </c>
      <c r="D35" s="12"/>
      <c r="E35" s="4"/>
      <c r="F35" s="81">
        <f>IF(Configuración!D6*7&gt;'Cálculo Mensual'!F34,'Cálculo Mensual'!F34,Configuración!D6*7)</f>
        <v>28350</v>
      </c>
      <c r="G35" s="22"/>
      <c r="J35" s="2"/>
    </row>
    <row r="36" spans="2:12">
      <c r="B36" s="20"/>
      <c r="C36" s="64" t="s">
        <v>31</v>
      </c>
      <c r="D36" s="12"/>
      <c r="E36" s="36" t="s">
        <v>10</v>
      </c>
      <c r="F36" s="80">
        <f>+F34-F35</f>
        <v>42550</v>
      </c>
      <c r="G36" s="22"/>
      <c r="J36" s="2"/>
    </row>
    <row r="37" spans="2:12">
      <c r="B37" s="20"/>
      <c r="C37" s="13"/>
      <c r="D37" s="4"/>
      <c r="E37" s="4"/>
      <c r="F37" s="79"/>
      <c r="G37" s="22"/>
      <c r="J37" s="2"/>
    </row>
    <row r="38" spans="2:12">
      <c r="B38" s="20"/>
      <c r="C38" s="37" t="s">
        <v>48</v>
      </c>
      <c r="D38" s="73" t="s">
        <v>8</v>
      </c>
      <c r="E38" s="74" t="s">
        <v>7</v>
      </c>
      <c r="F38" s="75"/>
      <c r="G38" s="22"/>
      <c r="J38" s="2"/>
    </row>
    <row r="39" spans="2:12">
      <c r="B39" s="20"/>
      <c r="C39" s="65" t="str">
        <f>+Configuración!C9&amp;" " &amp;Configuración!D9&amp;" "&amp;Configuración!E9&amp;" "&amp;Configuración!F9&amp;" S/. "&amp;TEXT(Configuración!G9,"#,000.00")</f>
        <v>Hasta 5 UIT ó S/. 20,250.00</v>
      </c>
      <c r="D39" s="71">
        <f>+Configuración!H9</f>
        <v>0.08</v>
      </c>
      <c r="E39" s="70">
        <f>IF(F36&gt;Configuración!G9,Configuración!G9,'Cálculo Mensual'!F36)</f>
        <v>20250</v>
      </c>
      <c r="F39" s="76">
        <f>+D39*E39</f>
        <v>1620</v>
      </c>
      <c r="G39" s="22"/>
      <c r="J39" s="2"/>
    </row>
    <row r="40" spans="2:12">
      <c r="B40" s="20"/>
      <c r="C40" s="65" t="str">
        <f>+Configuración!C10&amp;" "&amp;Configuración!D10&amp;" "&amp;Configuración!E10&amp;" "&amp;Configuración!F10&amp;" S/. "&amp;TEXT(Configuración!G10,"#,000.00")&amp;" " &amp;Configuración!C11&amp;" "&amp;Configuración!D11&amp;" "&amp;Configuración!E11&amp;" "&amp;Configuración!F11&amp;" S/. "&amp;TEXT(Configuración!G11,"#,000.00")</f>
        <v>Por el Exceso de 5 UIT ó S/. 20,250.00 y hasta 20 UIT ó S/. 81,000.00</v>
      </c>
      <c r="D40" s="71">
        <f>+Configuración!H10</f>
        <v>0.14000000000000001</v>
      </c>
      <c r="E40" s="70">
        <f>IF(AND(($F$36)&gt;Configuración!G10,($F$36)&lt;=Configuración!G11)=TRUE,$F$36-SUM($E$39:E39),IF($F$36&gt;Configuración!G11,Configuración!G11-SUM($E$39:E39),0))</f>
        <v>22300</v>
      </c>
      <c r="F40" s="76">
        <f>+D40*E40</f>
        <v>3122.0000000000005</v>
      </c>
      <c r="G40" s="22"/>
      <c r="H40" s="11"/>
      <c r="I40" s="11"/>
    </row>
    <row r="41" spans="2:12">
      <c r="B41" s="20"/>
      <c r="C41" s="66" t="str">
        <f>+Configuración!C12&amp;" "&amp;Configuración!D12&amp;" "&amp;Configuración!E12&amp;" "&amp;Configuración!F12&amp;" S/. "&amp;TEXT(Configuración!G12,"#,000.00")&amp;" " &amp;Configuración!C13&amp;" "&amp;Configuración!D13&amp;" "&amp;Configuración!E13&amp;" "&amp;Configuración!F13&amp;" S/. "&amp;TEXT(Configuración!G13,"#,000.00")</f>
        <v>Por el Exceso de 20 UIT ó S/. 81,000.00 y hasta 35 UIT ó S/. 141,750.00</v>
      </c>
      <c r="D41" s="71">
        <f>+Configuración!H12</f>
        <v>0.17</v>
      </c>
      <c r="E41" s="70">
        <f>IF(AND(($F$36)&gt;Configuración!G12,($F$36)&lt;=Configuración!G13)=TRUE,$F$36-SUM($E$39:E40),IF($F$36&gt;Configuración!G13,Configuración!G13-SUM($E$39:E40),0))</f>
        <v>0</v>
      </c>
      <c r="F41" s="76">
        <f>+D41*E41</f>
        <v>0</v>
      </c>
      <c r="G41" s="22"/>
      <c r="H41" s="11"/>
      <c r="I41" s="11"/>
    </row>
    <row r="42" spans="2:12">
      <c r="B42" s="20"/>
      <c r="C42" s="66" t="str">
        <f>+Configuración!C14&amp;" "&amp;Configuración!D14&amp;" "&amp;Configuración!E14&amp;" "&amp;Configuración!F14&amp;" S/. "&amp;TEXT(Configuración!G14,"#,000.00")&amp;" " &amp;Configuración!C15&amp;" "&amp;Configuración!D15&amp;" "&amp;Configuración!E15&amp;" "&amp;Configuración!F15&amp;" S/. "&amp;TEXT(Configuración!G15,"#,000.00")</f>
        <v>Por el Exceso de 35 UIT ó S/. 141,750.00 y hasta 45 UIT ó S/. 182,250.00</v>
      </c>
      <c r="D42" s="71">
        <f>+Configuración!H14</f>
        <v>0.2</v>
      </c>
      <c r="E42" s="70">
        <f>IF(AND(($F$36)&gt;Configuración!G14,($F$36)&lt;=Configuración!G15)=TRUE,$F$36-SUM($E$39:E41),IF($F$36&gt;Configuración!G15,Configuración!G15-SUM($E$39:E41),0))</f>
        <v>0</v>
      </c>
      <c r="F42" s="76">
        <f>+D42*E42</f>
        <v>0</v>
      </c>
      <c r="G42" s="22"/>
      <c r="H42" s="11"/>
      <c r="I42" s="11"/>
    </row>
    <row r="43" spans="2:12">
      <c r="B43" s="20"/>
      <c r="C43" s="67" t="str">
        <f>+Configuración!C16&amp;" "&amp;Configuración!D16&amp;" "&amp;Configuración!E16&amp;" "&amp;Configuración!F16&amp;" S/. "&amp;TEXT(Configuración!G16,"#,000.00")</f>
        <v>Por el Exceso de 45 UIT ó S/. 182,250.00</v>
      </c>
      <c r="D43" s="77">
        <f>+Configuración!H16</f>
        <v>0.3</v>
      </c>
      <c r="E43" s="78">
        <f>IF($F$36&gt;Configuración!G16,'Cálculo Mensual'!$F$36-SUM('Cálculo Mensual'!E39:E42),0)</f>
        <v>0</v>
      </c>
      <c r="F43" s="76">
        <f>+D43*E43</f>
        <v>0</v>
      </c>
      <c r="G43" s="22"/>
      <c r="H43" s="11"/>
      <c r="I43" s="11"/>
    </row>
    <row r="44" spans="2:12">
      <c r="B44" s="20"/>
      <c r="C44" s="68"/>
      <c r="D44" s="71"/>
      <c r="E44" s="70"/>
      <c r="F44" s="72"/>
      <c r="G44" s="22"/>
      <c r="I44" s="11"/>
    </row>
    <row r="45" spans="2:12" ht="14.25" customHeight="1">
      <c r="B45" s="20"/>
      <c r="C45" s="69" t="s">
        <v>12</v>
      </c>
      <c r="D45" s="9"/>
      <c r="E45" s="24"/>
      <c r="F45" s="34">
        <f>SUM(F39:F44)</f>
        <v>4742</v>
      </c>
      <c r="G45" s="22"/>
    </row>
    <row r="46" spans="2:12" ht="14.25" customHeight="1">
      <c r="B46" s="20"/>
      <c r="C46" s="28"/>
      <c r="D46" s="9"/>
      <c r="E46" s="24"/>
      <c r="F46" s="29"/>
      <c r="G46" s="22"/>
    </row>
    <row r="47" spans="2:12" ht="13.5" customHeight="1">
      <c r="B47" s="21"/>
      <c r="C47" s="25"/>
      <c r="D47" s="26"/>
      <c r="E47" s="26"/>
      <c r="F47" s="26"/>
      <c r="G47" s="23"/>
    </row>
    <row r="48" spans="2:12">
      <c r="B48" s="20"/>
      <c r="G48" s="22"/>
    </row>
    <row r="49" spans="2:7">
      <c r="B49" s="20"/>
      <c r="C49" s="89" t="s">
        <v>45</v>
      </c>
      <c r="F49" s="88" t="s">
        <v>9</v>
      </c>
      <c r="G49" s="22"/>
    </row>
    <row r="50" spans="2:7">
      <c r="B50" s="20"/>
      <c r="C50" s="61" t="s">
        <v>15</v>
      </c>
      <c r="E50" s="44"/>
      <c r="F50" s="45"/>
      <c r="G50" s="22"/>
    </row>
    <row r="51" spans="2:7">
      <c r="B51" s="20"/>
      <c r="C51" s="61" t="s">
        <v>16</v>
      </c>
      <c r="E51" s="44"/>
      <c r="F51" s="43"/>
      <c r="G51" s="22"/>
    </row>
    <row r="52" spans="2:7">
      <c r="B52" s="20"/>
      <c r="C52" s="61" t="s">
        <v>17</v>
      </c>
      <c r="E52" s="44"/>
      <c r="F52" s="43"/>
      <c r="G52" s="22"/>
    </row>
    <row r="53" spans="2:7">
      <c r="B53" s="20"/>
      <c r="C53" s="61" t="s">
        <v>18</v>
      </c>
      <c r="E53" s="44"/>
      <c r="F53" s="43"/>
      <c r="G53" s="22"/>
    </row>
    <row r="54" spans="2:7">
      <c r="B54" s="20"/>
      <c r="C54" s="61" t="s">
        <v>19</v>
      </c>
      <c r="E54" s="44"/>
      <c r="F54" s="43"/>
      <c r="G54" s="22"/>
    </row>
    <row r="55" spans="2:7">
      <c r="B55" s="20"/>
      <c r="C55" s="61" t="s">
        <v>20</v>
      </c>
      <c r="E55" s="44"/>
      <c r="F55" s="43"/>
      <c r="G55" s="22"/>
    </row>
    <row r="56" spans="2:7">
      <c r="B56" s="20"/>
      <c r="C56" s="61" t="s">
        <v>21</v>
      </c>
      <c r="E56" s="44"/>
      <c r="F56" s="43"/>
      <c r="G56" s="22"/>
    </row>
    <row r="57" spans="2:7">
      <c r="B57" s="20"/>
      <c r="C57" s="61" t="s">
        <v>22</v>
      </c>
      <c r="E57" s="44"/>
      <c r="F57" s="43"/>
      <c r="G57" s="22"/>
    </row>
    <row r="58" spans="2:7">
      <c r="B58" s="20"/>
      <c r="C58" s="61" t="s">
        <v>27</v>
      </c>
      <c r="E58" s="44"/>
      <c r="F58" s="43"/>
      <c r="G58" s="22"/>
    </row>
    <row r="59" spans="2:7">
      <c r="B59" s="20"/>
      <c r="C59" s="61" t="s">
        <v>24</v>
      </c>
      <c r="E59" s="44"/>
      <c r="F59" s="43"/>
      <c r="G59" s="22"/>
    </row>
    <row r="60" spans="2:7">
      <c r="B60" s="20"/>
      <c r="C60" s="61" t="s">
        <v>25</v>
      </c>
      <c r="E60" s="44"/>
      <c r="F60" s="43"/>
      <c r="G60" s="22"/>
    </row>
    <row r="61" spans="2:7">
      <c r="B61" s="20"/>
      <c r="G61" s="22"/>
    </row>
    <row r="62" spans="2:7">
      <c r="B62" s="21"/>
      <c r="C62" s="25"/>
      <c r="D62" s="26"/>
      <c r="E62" s="26"/>
      <c r="F62" s="26"/>
      <c r="G62" s="23"/>
    </row>
    <row r="63" spans="2:7">
      <c r="B63" s="20"/>
      <c r="G63" s="22"/>
    </row>
    <row r="64" spans="2:7">
      <c r="B64" s="20"/>
      <c r="C64" s="33" t="s">
        <v>28</v>
      </c>
      <c r="F64" s="34">
        <f>+F45-SUM(F50:F60)</f>
        <v>4742</v>
      </c>
      <c r="G64" s="22"/>
    </row>
    <row r="65" spans="2:7">
      <c r="B65" s="20"/>
      <c r="G65" s="22"/>
    </row>
    <row r="66" spans="2:7">
      <c r="B66" s="20"/>
      <c r="C66" s="31" t="s">
        <v>29</v>
      </c>
      <c r="E66" s="83">
        <f>IF(F4="Enero",12,IF(F4="Febrero",11,IF(F4="Marzo",10,IF(F4="Abril",9,IF(F4="Mayo",8,IF(F4="Junio",7,IF(F4="Julio",6,IF(F4="Agosto",5,IF(F4="Septiembre",4,IF(F4="Octubre",3,IF(F4="Noviembre",2,IF(F4="Diciembre",1,0))))))))))))</f>
        <v>12</v>
      </c>
      <c r="G66" s="22"/>
    </row>
    <row r="67" spans="2:7">
      <c r="B67" s="20"/>
      <c r="G67" s="22"/>
    </row>
    <row r="68" spans="2:7">
      <c r="B68" s="20"/>
      <c r="C68" s="46" t="s">
        <v>30</v>
      </c>
      <c r="F68" s="34">
        <f>+F64/E66</f>
        <v>395.16666666666669</v>
      </c>
      <c r="G68" s="22"/>
    </row>
    <row r="69" spans="2:7">
      <c r="B69" s="20"/>
      <c r="G69" s="22"/>
    </row>
    <row r="70" spans="2:7">
      <c r="B70" s="21"/>
      <c r="C70" s="25"/>
      <c r="D70" s="26"/>
      <c r="E70" s="26"/>
      <c r="F70" s="26"/>
      <c r="G70" s="23"/>
    </row>
  </sheetData>
  <mergeCells count="2">
    <mergeCell ref="B2:G2"/>
    <mergeCell ref="I2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Hoja1!$B$4:$B$15</xm:f>
          </x14:formula1>
          <xm:sqref>F4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3:D15"/>
  <sheetViews>
    <sheetView workbookViewId="0">
      <selection activeCell="B3" sqref="B3:D15"/>
    </sheetView>
  </sheetViews>
  <sheetFormatPr baseColWidth="10" defaultRowHeight="15"/>
  <sheetData>
    <row r="3" spans="2:4">
      <c r="B3" t="s">
        <v>37</v>
      </c>
      <c r="C3" t="s">
        <v>46</v>
      </c>
      <c r="D3" t="s">
        <v>47</v>
      </c>
    </row>
    <row r="4" spans="2:4">
      <c r="B4" t="s">
        <v>15</v>
      </c>
      <c r="C4">
        <v>11</v>
      </c>
      <c r="D4">
        <v>12</v>
      </c>
    </row>
    <row r="5" spans="2:4">
      <c r="B5" t="s">
        <v>16</v>
      </c>
      <c r="C5">
        <v>10</v>
      </c>
      <c r="D5">
        <v>11</v>
      </c>
    </row>
    <row r="6" spans="2:4">
      <c r="B6" t="s">
        <v>17</v>
      </c>
      <c r="C6">
        <v>9</v>
      </c>
      <c r="D6">
        <v>10</v>
      </c>
    </row>
    <row r="7" spans="2:4">
      <c r="B7" t="s">
        <v>18</v>
      </c>
      <c r="C7">
        <v>8</v>
      </c>
      <c r="D7">
        <v>9</v>
      </c>
    </row>
    <row r="8" spans="2:4">
      <c r="B8" t="s">
        <v>19</v>
      </c>
      <c r="C8">
        <v>7</v>
      </c>
      <c r="D8">
        <v>8</v>
      </c>
    </row>
    <row r="9" spans="2:4">
      <c r="B9" t="s">
        <v>20</v>
      </c>
      <c r="C9">
        <v>6</v>
      </c>
      <c r="D9">
        <v>7</v>
      </c>
    </row>
    <row r="10" spans="2:4">
      <c r="B10" t="s">
        <v>21</v>
      </c>
      <c r="C10">
        <v>5</v>
      </c>
      <c r="D10">
        <v>6</v>
      </c>
    </row>
    <row r="11" spans="2:4">
      <c r="B11" t="s">
        <v>22</v>
      </c>
      <c r="C11">
        <v>4</v>
      </c>
      <c r="D11">
        <v>5</v>
      </c>
    </row>
    <row r="12" spans="2:4">
      <c r="B12" t="s">
        <v>27</v>
      </c>
      <c r="C12">
        <v>3</v>
      </c>
      <c r="D12">
        <v>4</v>
      </c>
    </row>
    <row r="13" spans="2:4">
      <c r="B13" t="s">
        <v>24</v>
      </c>
      <c r="C13">
        <v>2</v>
      </c>
      <c r="D13">
        <v>3</v>
      </c>
    </row>
    <row r="14" spans="2:4">
      <c r="B14" t="s">
        <v>25</v>
      </c>
      <c r="C14">
        <v>1</v>
      </c>
      <c r="D14">
        <v>2</v>
      </c>
    </row>
    <row r="15" spans="2:4">
      <c r="B15" t="s">
        <v>38</v>
      </c>
      <c r="C15">
        <v>0</v>
      </c>
      <c r="D1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Configuración</vt:lpstr>
      <vt:lpstr>Cálculo Mensual</vt:lpstr>
      <vt:lpstr>Hoja1</vt:lpstr>
      <vt:lpstr>MESES</vt:lpstr>
    </vt:vector>
  </TitlesOfParts>
  <Manager/>
  <Company>Noticiero del Contador SAC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Renta 5ta Mensual</dc:title>
  <dc:subject/>
  <dc:creator>Miguel Torres</dc:creator>
  <cp:keywords/>
  <dc:description/>
  <cp:lastModifiedBy>Usuario de Windows</cp:lastModifiedBy>
  <dcterms:created xsi:type="dcterms:W3CDTF">2014-11-19T12:59:51Z</dcterms:created>
  <dcterms:modified xsi:type="dcterms:W3CDTF">2017-01-03T12:22:14Z</dcterms:modified>
  <cp:category>MacPro</cp:category>
</cp:coreProperties>
</file>